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tabRatio="597" activeTab="0"/>
  </bookViews>
  <sheets>
    <sheet name="Sheet2" sheetId="1" r:id="rId1"/>
  </sheets>
  <definedNames>
    <definedName name="_xlnm.Print_Area" localSheetId="0">'Sheet2'!$A$1:$I$27</definedName>
  </definedNames>
  <calcPr fullCalcOnLoad="1"/>
</workbook>
</file>

<file path=xl/sharedStrings.xml><?xml version="1.0" encoding="utf-8"?>
<sst xmlns="http://schemas.openxmlformats.org/spreadsheetml/2006/main" count="36" uniqueCount="36">
  <si>
    <t>Nr. Crt.</t>
  </si>
  <si>
    <t>DENUMIREA FURNIZORULUI</t>
  </si>
  <si>
    <t>Puncte crit. 1</t>
  </si>
  <si>
    <t>Val. crit. 1</t>
  </si>
  <si>
    <t>Total general</t>
  </si>
  <si>
    <t>Puncte crit.2</t>
  </si>
  <si>
    <t>Val. crit. 2</t>
  </si>
  <si>
    <t>Total Puncte crit.1-2</t>
  </si>
  <si>
    <t>ABC CENTRUL MEDICAL DR. PIRJOL</t>
  </si>
  <si>
    <t>SPITALUL MUNICIPAL CLINIC TIMISOARA</t>
  </si>
  <si>
    <t>CABINET MEDICAL DR. AVRAM</t>
  </si>
  <si>
    <t>CABINET MEDICAL GINECO-PRIVAT  (DR.HENGELMAN)</t>
  </si>
  <si>
    <t>SC M-PROFILAXIS SRL</t>
  </si>
  <si>
    <t>INSTITUTUL DE BOLI CARDIOVASCULARE TIMISOARA</t>
  </si>
  <si>
    <t>SPITALUL CLINIC JUDETEAN DE URGENTA PIUS BRANZEU TIMISOARA</t>
  </si>
  <si>
    <t>CABINET MEDICAL MEDICINA INTERNA DR. TRIFF CARINA</t>
  </si>
  <si>
    <t>SC MATERNA CARE SRL</t>
  </si>
  <si>
    <t>TOTAL PUNCTAJ CRITERIUL EVALUARE</t>
  </si>
  <si>
    <t>TOTAL SUMA criteriu 1 + 2</t>
  </si>
  <si>
    <t>VALOAREA UNUI PUNCT CRITERIUL EVALUARE</t>
  </si>
  <si>
    <t>TOTAL PUNCTAJ CRITERIUL DISPONIILITATE</t>
  </si>
  <si>
    <t>VALOAREA UNUI PUNCT CRITERIUL DISPONIBILITATE</t>
  </si>
  <si>
    <t>TOTAL PUNCTAJ CRITERIUL 1+2</t>
  </si>
  <si>
    <t>TOTAL SUMA CRITERIUL 1+2</t>
  </si>
  <si>
    <t>VALOAREA UNUI PUNCT FINALA</t>
  </si>
  <si>
    <t>CRITERIUL EVALUARE 90%</t>
  </si>
  <si>
    <t>CRITERIUL DISPONIBILITATE 10%</t>
  </si>
  <si>
    <t>TOTAL SUMA/CRITERIU EVALUARE</t>
  </si>
  <si>
    <t>TOTAL SUMA / CRITERIU DISPONIBILITATE</t>
  </si>
  <si>
    <t>SC POLICLINICA SANITAS</t>
  </si>
  <si>
    <t>CENTRALIZATOR SERVICII PARACLINICE- NR. PUNCTE, VALOAREA PUNCTULUI SI VALORI CONTRACT</t>
  </si>
  <si>
    <t>ECOGRAFII CLINIC</t>
  </si>
  <si>
    <t>SPITALUL ORASENESC SANNICOLAU</t>
  </si>
  <si>
    <t>SPITALUL CLINIC CF TIMISOARA</t>
  </si>
  <si>
    <t>SC NEOCLINIC CONCEPT SRL</t>
  </si>
  <si>
    <t>TOTAL VALOARE CONTRACT AUGUST-DECEMBRIE 2021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</si>
</sst>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  <numFmt numFmtId="178" formatCode="0.00;[Red]0.00"/>
  </numFmts>
  <fonts count="46">
    <font>
      <sz val="10"/>
      <name val="Arial"/>
      <family val="0"/>
    </font>
    <font>
      <b/>
      <i/>
      <sz val="14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b/>
      <sz val="12"/>
      <name val="Arial"/>
      <family val="2"/>
    </font>
    <font>
      <b/>
      <i/>
      <sz val="12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b/>
      <i/>
      <sz val="16"/>
      <name val="Times New Roman"/>
      <family val="1"/>
    </font>
    <font>
      <sz val="14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0" fillId="0" borderId="0" xfId="0" applyFont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4" fillId="0" borderId="0" xfId="0" applyFont="1" applyFill="1" applyAlignment="1">
      <alignment/>
    </xf>
    <xf numFmtId="4" fontId="3" fillId="0" borderId="0" xfId="0" applyNumberFormat="1" applyFont="1" applyFill="1" applyBorder="1" applyAlignment="1">
      <alignment horizontal="left" vertical="center"/>
    </xf>
    <xf numFmtId="4" fontId="1" fillId="0" borderId="10" xfId="0" applyNumberFormat="1" applyFont="1" applyFill="1" applyBorder="1" applyAlignment="1">
      <alignment/>
    </xf>
    <xf numFmtId="1" fontId="2" fillId="0" borderId="0" xfId="0" applyNumberFormat="1" applyFont="1" applyFill="1" applyAlignment="1">
      <alignment horizontal="left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left"/>
    </xf>
    <xf numFmtId="4" fontId="6" fillId="0" borderId="10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left" wrapText="1"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4" fontId="8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 wrapText="1"/>
    </xf>
    <xf numFmtId="0" fontId="9" fillId="0" borderId="0" xfId="0" applyFont="1" applyAlignment="1">
      <alignment/>
    </xf>
    <xf numFmtId="4" fontId="1" fillId="0" borderId="10" xfId="0" applyNumberFormat="1" applyFont="1" applyBorder="1" applyAlignment="1">
      <alignment horizontal="left" vertical="center" wrapText="1"/>
    </xf>
    <xf numFmtId="4" fontId="11" fillId="0" borderId="0" xfId="0" applyNumberFormat="1" applyFont="1" applyAlignment="1">
      <alignment/>
    </xf>
    <xf numFmtId="4" fontId="6" fillId="0" borderId="10" xfId="0" applyNumberFormat="1" applyFont="1" applyFill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4" fontId="5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/>
    </xf>
    <xf numFmtId="2" fontId="10" fillId="0" borderId="11" xfId="0" applyNumberFormat="1" applyFont="1" applyFill="1" applyBorder="1" applyAlignment="1">
      <alignment horizontal="left" vertical="center" wrapText="1"/>
    </xf>
    <xf numFmtId="2" fontId="10" fillId="0" borderId="10" xfId="0" applyNumberFormat="1" applyFont="1" applyFill="1" applyBorder="1" applyAlignment="1">
      <alignment horizontal="left" vertical="center" wrapText="1"/>
    </xf>
    <xf numFmtId="2" fontId="10" fillId="0" borderId="12" xfId="0" applyNumberFormat="1" applyFont="1" applyFill="1" applyBorder="1" applyAlignment="1">
      <alignment horizontal="left" vertical="center" wrapText="1"/>
    </xf>
    <xf numFmtId="4" fontId="6" fillId="0" borderId="10" xfId="0" applyNumberFormat="1" applyFont="1" applyBorder="1" applyAlignment="1">
      <alignment/>
    </xf>
    <xf numFmtId="0" fontId="0" fillId="0" borderId="0" xfId="0" applyFont="1" applyAlignment="1">
      <alignment horizontal="left" wrapText="1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SheetLayoutView="75" zoomScalePageLayoutView="0" workbookViewId="0" topLeftCell="A1">
      <pane xSplit="2" topLeftCell="C1" activePane="topRight" state="frozen"/>
      <selection pane="topLeft" activeCell="A1" sqref="A1"/>
      <selection pane="topRight" activeCell="B24" sqref="B24:B27"/>
    </sheetView>
  </sheetViews>
  <sheetFormatPr defaultColWidth="9.140625" defaultRowHeight="12.75"/>
  <cols>
    <col min="1" max="1" width="10.8515625" style="4" customWidth="1"/>
    <col min="2" max="2" width="46.7109375" style="4" customWidth="1"/>
    <col min="3" max="3" width="19.28125" style="4" customWidth="1"/>
    <col min="4" max="4" width="18.140625" style="20" customWidth="1"/>
    <col min="5" max="5" width="22.140625" style="20" customWidth="1"/>
    <col min="6" max="6" width="15.7109375" style="20" customWidth="1"/>
    <col min="7" max="7" width="17.140625" style="20" customWidth="1"/>
    <col min="8" max="8" width="19.421875" style="20" customWidth="1"/>
    <col min="9" max="9" width="21.140625" style="21" customWidth="1"/>
    <col min="10" max="16384" width="9.140625" style="4" customWidth="1"/>
  </cols>
  <sheetData>
    <row r="1" spans="1:2" ht="24.75" customHeight="1">
      <c r="A1" s="40"/>
      <c r="B1" s="40"/>
    </row>
    <row r="2" spans="1:8" ht="24" customHeight="1">
      <c r="A2" s="1" t="s">
        <v>30</v>
      </c>
      <c r="B2" s="1"/>
      <c r="C2" s="1"/>
      <c r="D2" s="2"/>
      <c r="E2" s="2"/>
      <c r="F2" s="2"/>
      <c r="G2" s="2"/>
      <c r="H2" s="30"/>
    </row>
    <row r="3" spans="1:8" ht="24" customHeight="1">
      <c r="A3" s="1" t="s">
        <v>31</v>
      </c>
      <c r="B3" s="1"/>
      <c r="C3" s="1"/>
      <c r="D3" s="2"/>
      <c r="E3" s="2"/>
      <c r="F3" s="2"/>
      <c r="G3" s="2"/>
      <c r="H3" s="2"/>
    </row>
    <row r="4" spans="3:9" ht="24" customHeight="1">
      <c r="C4" s="41" t="s">
        <v>25</v>
      </c>
      <c r="D4" s="42"/>
      <c r="E4" s="41" t="s">
        <v>26</v>
      </c>
      <c r="F4" s="42"/>
      <c r="I4" s="12"/>
    </row>
    <row r="5" spans="1:9" ht="117" customHeight="1">
      <c r="A5" s="6" t="s">
        <v>0</v>
      </c>
      <c r="B5" s="7" t="s">
        <v>1</v>
      </c>
      <c r="C5" s="8" t="s">
        <v>2</v>
      </c>
      <c r="D5" s="8" t="s">
        <v>3</v>
      </c>
      <c r="E5" s="8" t="s">
        <v>5</v>
      </c>
      <c r="F5" s="8" t="s">
        <v>6</v>
      </c>
      <c r="G5" s="8" t="s">
        <v>7</v>
      </c>
      <c r="H5" s="8" t="s">
        <v>18</v>
      </c>
      <c r="I5" s="34" t="s">
        <v>35</v>
      </c>
    </row>
    <row r="6" spans="1:9" ht="45.75" customHeight="1">
      <c r="A6" s="23">
        <v>1</v>
      </c>
      <c r="B6" s="36" t="s">
        <v>10</v>
      </c>
      <c r="C6" s="18">
        <v>23.58</v>
      </c>
      <c r="D6" s="17">
        <f aca="true" t="shared" si="0" ref="D6:D18">C6*$C$22</f>
        <v>4072.544880847308</v>
      </c>
      <c r="E6" s="17">
        <v>0</v>
      </c>
      <c r="F6" s="17">
        <v>0</v>
      </c>
      <c r="G6" s="17">
        <f>C6+E6</f>
        <v>23.58</v>
      </c>
      <c r="H6" s="17">
        <f aca="true" t="shared" si="1" ref="H6:H18">G6*$I$22</f>
        <v>4525.049867608121</v>
      </c>
      <c r="I6" s="18">
        <f>ROUND(H6,2)</f>
        <v>4525.05</v>
      </c>
    </row>
    <row r="7" spans="1:9" ht="41.25" customHeight="1">
      <c r="A7" s="23">
        <v>2</v>
      </c>
      <c r="B7" s="37" t="s">
        <v>11</v>
      </c>
      <c r="C7" s="18">
        <v>37.800000000000004</v>
      </c>
      <c r="D7" s="17">
        <f t="shared" si="0"/>
        <v>6528.507060900266</v>
      </c>
      <c r="E7" s="17">
        <v>0</v>
      </c>
      <c r="F7" s="17">
        <v>0</v>
      </c>
      <c r="G7" s="17">
        <f aca="true" t="shared" si="2" ref="G7:G18">C7+E7</f>
        <v>37.800000000000004</v>
      </c>
      <c r="H7" s="17">
        <f t="shared" si="1"/>
        <v>7253.89673433363</v>
      </c>
      <c r="I7" s="18">
        <f aca="true" t="shared" si="3" ref="I7:I18">ROUND(H7,2)</f>
        <v>7253.9</v>
      </c>
    </row>
    <row r="8" spans="1:9" ht="36" customHeight="1">
      <c r="A8" s="23">
        <v>3</v>
      </c>
      <c r="B8" s="37" t="s">
        <v>8</v>
      </c>
      <c r="C8" s="18">
        <v>107.95</v>
      </c>
      <c r="D8" s="17">
        <f t="shared" si="0"/>
        <v>18644.241725507505</v>
      </c>
      <c r="E8" s="17">
        <v>0</v>
      </c>
      <c r="F8" s="17">
        <v>0</v>
      </c>
      <c r="G8" s="17">
        <f t="shared" si="2"/>
        <v>107.95</v>
      </c>
      <c r="H8" s="17">
        <f t="shared" si="1"/>
        <v>20715.824139452783</v>
      </c>
      <c r="I8" s="18">
        <f t="shared" si="3"/>
        <v>20715.82</v>
      </c>
    </row>
    <row r="9" spans="1:9" ht="45" customHeight="1">
      <c r="A9" s="23">
        <v>4</v>
      </c>
      <c r="B9" s="37" t="s">
        <v>13</v>
      </c>
      <c r="C9" s="18">
        <v>27.360000000000003</v>
      </c>
      <c r="D9" s="17">
        <f t="shared" si="0"/>
        <v>4725.395586937336</v>
      </c>
      <c r="E9" s="17">
        <v>0</v>
      </c>
      <c r="F9" s="17">
        <v>0</v>
      </c>
      <c r="G9" s="17">
        <f t="shared" si="2"/>
        <v>27.360000000000003</v>
      </c>
      <c r="H9" s="17">
        <f t="shared" si="1"/>
        <v>5250.4395410414845</v>
      </c>
      <c r="I9" s="18">
        <f t="shared" si="3"/>
        <v>5250.44</v>
      </c>
    </row>
    <row r="10" spans="1:9" ht="39.75" customHeight="1">
      <c r="A10" s="23">
        <v>5</v>
      </c>
      <c r="B10" s="37" t="s">
        <v>9</v>
      </c>
      <c r="C10" s="18">
        <v>152.05</v>
      </c>
      <c r="D10" s="17">
        <f t="shared" si="0"/>
        <v>26260.833296557816</v>
      </c>
      <c r="E10" s="17">
        <v>0</v>
      </c>
      <c r="F10" s="17">
        <v>0</v>
      </c>
      <c r="G10" s="17">
        <f t="shared" si="2"/>
        <v>152.05</v>
      </c>
      <c r="H10" s="17">
        <f t="shared" si="1"/>
        <v>29178.70366284202</v>
      </c>
      <c r="I10" s="18">
        <f t="shared" si="3"/>
        <v>29178.7</v>
      </c>
    </row>
    <row r="11" spans="1:9" ht="39" customHeight="1">
      <c r="A11" s="23">
        <v>6</v>
      </c>
      <c r="B11" s="37" t="s">
        <v>12</v>
      </c>
      <c r="C11" s="18">
        <v>29</v>
      </c>
      <c r="D11" s="17">
        <f t="shared" si="0"/>
        <v>5008.642983230362</v>
      </c>
      <c r="E11" s="17">
        <v>0</v>
      </c>
      <c r="F11" s="17">
        <v>0</v>
      </c>
      <c r="G11" s="17">
        <f t="shared" si="2"/>
        <v>29</v>
      </c>
      <c r="H11" s="17">
        <f t="shared" si="1"/>
        <v>5565.158870255958</v>
      </c>
      <c r="I11" s="18">
        <f t="shared" si="3"/>
        <v>5565.16</v>
      </c>
    </row>
    <row r="12" spans="1:9" ht="41.25" customHeight="1">
      <c r="A12" s="23">
        <v>7</v>
      </c>
      <c r="B12" s="38" t="s">
        <v>14</v>
      </c>
      <c r="C12" s="18">
        <v>125.32</v>
      </c>
      <c r="D12" s="17">
        <f t="shared" si="0"/>
        <v>21644.24616063548</v>
      </c>
      <c r="E12" s="17">
        <v>0</v>
      </c>
      <c r="F12" s="17">
        <v>0</v>
      </c>
      <c r="G12" s="17">
        <f t="shared" si="2"/>
        <v>125.32</v>
      </c>
      <c r="H12" s="17">
        <f t="shared" si="1"/>
        <v>24049.162400706093</v>
      </c>
      <c r="I12" s="18">
        <f t="shared" si="3"/>
        <v>24049.16</v>
      </c>
    </row>
    <row r="13" spans="1:9" ht="42" customHeight="1">
      <c r="A13" s="23">
        <v>8</v>
      </c>
      <c r="B13" s="37" t="s">
        <v>15</v>
      </c>
      <c r="C13" s="31">
        <v>22.5</v>
      </c>
      <c r="D13" s="17">
        <f t="shared" si="0"/>
        <v>3886.0161076787294</v>
      </c>
      <c r="E13" s="17">
        <v>0</v>
      </c>
      <c r="F13" s="17">
        <v>0</v>
      </c>
      <c r="G13" s="17">
        <f t="shared" si="2"/>
        <v>22.5</v>
      </c>
      <c r="H13" s="17">
        <f t="shared" si="1"/>
        <v>4317.7956751985885</v>
      </c>
      <c r="I13" s="18">
        <f t="shared" si="3"/>
        <v>4317.8</v>
      </c>
    </row>
    <row r="14" spans="1:9" ht="32.25" customHeight="1">
      <c r="A14" s="23">
        <v>9</v>
      </c>
      <c r="B14" s="38" t="s">
        <v>16</v>
      </c>
      <c r="C14" s="31">
        <v>213.51</v>
      </c>
      <c r="D14" s="17">
        <f t="shared" si="0"/>
        <v>36875.70218446602</v>
      </c>
      <c r="E14" s="17">
        <v>0</v>
      </c>
      <c r="F14" s="17">
        <v>0</v>
      </c>
      <c r="G14" s="17">
        <f t="shared" si="2"/>
        <v>213.51</v>
      </c>
      <c r="H14" s="17">
        <f t="shared" si="1"/>
        <v>40973.002427184474</v>
      </c>
      <c r="I14" s="18">
        <f t="shared" si="3"/>
        <v>40973</v>
      </c>
    </row>
    <row r="15" spans="1:9" ht="37.5" customHeight="1">
      <c r="A15" s="23">
        <v>10</v>
      </c>
      <c r="B15" s="38" t="s">
        <v>29</v>
      </c>
      <c r="C15" s="18">
        <v>48.75</v>
      </c>
      <c r="D15" s="17">
        <f t="shared" si="0"/>
        <v>8419.701566637246</v>
      </c>
      <c r="E15" s="17">
        <v>0</v>
      </c>
      <c r="F15" s="17">
        <v>0</v>
      </c>
      <c r="G15" s="17">
        <f t="shared" si="2"/>
        <v>48.75</v>
      </c>
      <c r="H15" s="17">
        <f t="shared" si="1"/>
        <v>9355.223962930275</v>
      </c>
      <c r="I15" s="18">
        <f t="shared" si="3"/>
        <v>9355.22</v>
      </c>
    </row>
    <row r="16" spans="1:9" ht="42.75" customHeight="1">
      <c r="A16" s="23">
        <v>11</v>
      </c>
      <c r="B16" s="38" t="s">
        <v>32</v>
      </c>
      <c r="C16" s="31">
        <v>72.92</v>
      </c>
      <c r="D16" s="39">
        <f t="shared" si="0"/>
        <v>12594.146425419241</v>
      </c>
      <c r="E16" s="39">
        <v>0</v>
      </c>
      <c r="F16" s="39">
        <v>0</v>
      </c>
      <c r="G16" s="39">
        <f t="shared" si="2"/>
        <v>72.92</v>
      </c>
      <c r="H16" s="39">
        <f t="shared" si="1"/>
        <v>13993.496028243604</v>
      </c>
      <c r="I16" s="18">
        <f t="shared" si="3"/>
        <v>13993.5</v>
      </c>
    </row>
    <row r="17" spans="1:9" ht="48" customHeight="1">
      <c r="A17" s="23">
        <v>12</v>
      </c>
      <c r="B17" s="37" t="s">
        <v>33</v>
      </c>
      <c r="C17" s="18">
        <v>22.159999999999997</v>
      </c>
      <c r="D17" s="17">
        <f t="shared" si="0"/>
        <v>3827.294086496028</v>
      </c>
      <c r="E17" s="17">
        <v>0</v>
      </c>
      <c r="F17" s="17">
        <v>0</v>
      </c>
      <c r="G17" s="17">
        <f t="shared" si="2"/>
        <v>22.159999999999997</v>
      </c>
      <c r="H17" s="17">
        <f t="shared" si="1"/>
        <v>4252.5489849955875</v>
      </c>
      <c r="I17" s="18">
        <f t="shared" si="3"/>
        <v>4252.55</v>
      </c>
    </row>
    <row r="18" spans="1:9" ht="41.25" customHeight="1">
      <c r="A18" s="23">
        <v>13</v>
      </c>
      <c r="B18" s="37" t="s">
        <v>34</v>
      </c>
      <c r="C18" s="18">
        <v>23.5</v>
      </c>
      <c r="D18" s="17">
        <f t="shared" si="0"/>
        <v>4058.727934686673</v>
      </c>
      <c r="E18" s="17">
        <v>0</v>
      </c>
      <c r="F18" s="17">
        <v>0</v>
      </c>
      <c r="G18" s="17">
        <f t="shared" si="2"/>
        <v>23.5</v>
      </c>
      <c r="H18" s="17">
        <f t="shared" si="1"/>
        <v>4509.697705207414</v>
      </c>
      <c r="I18" s="18">
        <f t="shared" si="3"/>
        <v>4509.7</v>
      </c>
    </row>
    <row r="19" spans="1:9" ht="29.25" customHeight="1">
      <c r="A19" s="24"/>
      <c r="B19" s="25" t="s">
        <v>4</v>
      </c>
      <c r="C19" s="26">
        <f>SUM(C6:C18)</f>
        <v>906.3999999999999</v>
      </c>
      <c r="D19" s="26">
        <f>SUM(D6:D18)</f>
        <v>156546.00000000003</v>
      </c>
      <c r="E19" s="26">
        <f>SUM(E6:E18)</f>
        <v>0</v>
      </c>
      <c r="F19" s="26">
        <f>F21</f>
        <v>17394</v>
      </c>
      <c r="G19" s="26">
        <f>SUM(G6:G18)</f>
        <v>906.3999999999999</v>
      </c>
      <c r="H19" s="26">
        <f>SUM(H6:H18)</f>
        <v>173940</v>
      </c>
      <c r="I19" s="35">
        <f>SUM(I6:I18)</f>
        <v>173940.00000000003</v>
      </c>
    </row>
    <row r="20" spans="1:9" ht="80.25" customHeight="1">
      <c r="A20" s="22"/>
      <c r="B20" s="27" t="s">
        <v>17</v>
      </c>
      <c r="C20" s="5">
        <f>C19</f>
        <v>906.3999999999999</v>
      </c>
      <c r="D20" s="14"/>
      <c r="E20" s="19" t="s">
        <v>20</v>
      </c>
      <c r="F20" s="11">
        <f>E19</f>
        <v>0</v>
      </c>
      <c r="G20" s="28"/>
      <c r="H20" s="29" t="s">
        <v>22</v>
      </c>
      <c r="I20" s="11">
        <f>C19+E19</f>
        <v>906.3999999999999</v>
      </c>
    </row>
    <row r="21" spans="1:9" ht="62.25" customHeight="1">
      <c r="A21" s="22"/>
      <c r="B21" s="27" t="s">
        <v>27</v>
      </c>
      <c r="C21" s="5">
        <f>0.9*173940</f>
        <v>156546</v>
      </c>
      <c r="D21" s="14"/>
      <c r="E21" s="19" t="s">
        <v>28</v>
      </c>
      <c r="F21" s="11">
        <f>0.1*173940</f>
        <v>17394</v>
      </c>
      <c r="G21" s="28"/>
      <c r="H21" s="29" t="s">
        <v>23</v>
      </c>
      <c r="I21" s="11">
        <f>C21+F21</f>
        <v>173940</v>
      </c>
    </row>
    <row r="22" spans="1:9" ht="66.75" customHeight="1">
      <c r="A22" s="22"/>
      <c r="B22" s="27" t="s">
        <v>19</v>
      </c>
      <c r="C22" s="5">
        <f>C21/C20</f>
        <v>172.71182700794353</v>
      </c>
      <c r="D22" s="14"/>
      <c r="E22" s="19" t="s">
        <v>21</v>
      </c>
      <c r="F22" s="11">
        <f>0</f>
        <v>0</v>
      </c>
      <c r="G22" s="28"/>
      <c r="H22" s="29" t="s">
        <v>24</v>
      </c>
      <c r="I22" s="11">
        <f>I21/I20</f>
        <v>191.90203000882616</v>
      </c>
    </row>
    <row r="23" spans="1:9" ht="19.5">
      <c r="A23" s="22"/>
      <c r="B23" s="13"/>
      <c r="C23" s="16"/>
      <c r="D23" s="14"/>
      <c r="E23" s="14"/>
      <c r="F23" s="15"/>
      <c r="G23" s="14"/>
      <c r="H23" s="14"/>
      <c r="I23" s="15"/>
    </row>
    <row r="24" spans="2:5" ht="18.75">
      <c r="B24" s="9"/>
      <c r="C24" s="32"/>
      <c r="D24" s="4"/>
      <c r="E24" s="16"/>
    </row>
    <row r="25" spans="2:4" ht="18.75">
      <c r="B25" s="10"/>
      <c r="C25" s="32"/>
      <c r="D25" s="4"/>
    </row>
    <row r="26" spans="2:4" ht="18.75">
      <c r="B26" s="10"/>
      <c r="C26" s="33"/>
      <c r="D26" s="4"/>
    </row>
    <row r="27" spans="2:4" ht="18.75">
      <c r="B27" s="10"/>
      <c r="C27" s="33"/>
      <c r="D27" s="4"/>
    </row>
    <row r="28" ht="18.75">
      <c r="C28" s="33"/>
    </row>
    <row r="45" ht="12.75">
      <c r="D45" s="3"/>
    </row>
    <row r="46" ht="12.75">
      <c r="D46" s="3"/>
    </row>
    <row r="49" ht="12.75">
      <c r="D49" s="3"/>
    </row>
  </sheetData>
  <sheetProtection/>
  <mergeCells count="3">
    <mergeCell ref="A1:B1"/>
    <mergeCell ref="C4:D4"/>
    <mergeCell ref="E4:F4"/>
  </mergeCells>
  <printOptions/>
  <pageMargins left="0.2755905511811024" right="0.7480314960629921" top="0.7480314960629921" bottom="0.8267716535433072" header="0.5118110236220472" footer="0.5118110236220472"/>
  <pageSetup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Simona Becheru</cp:lastModifiedBy>
  <cp:lastPrinted>2021-01-04T08:45:18Z</cp:lastPrinted>
  <dcterms:created xsi:type="dcterms:W3CDTF">2004-01-09T07:03:24Z</dcterms:created>
  <dcterms:modified xsi:type="dcterms:W3CDTF">2021-07-31T13:35:25Z</dcterms:modified>
  <cp:category/>
  <cp:version/>
  <cp:contentType/>
  <cp:contentStatus/>
</cp:coreProperties>
</file>